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95" windowHeight="9945" activeTab="3"/>
  </bookViews>
  <sheets>
    <sheet name="Riidaja 24.05" sheetId="1" r:id="rId1"/>
    <sheet name="Hüüru 27.06" sheetId="2" r:id="rId2"/>
    <sheet name="Nurmsi 26.09" sheetId="3" r:id="rId3"/>
    <sheet name="Kokkuvõte 2009" sheetId="4" r:id="rId4"/>
  </sheets>
  <definedNames/>
  <calcPr fullCalcOnLoad="1"/>
</workbook>
</file>

<file path=xl/sharedStrings.xml><?xml version="1.0" encoding="utf-8"?>
<sst xmlns="http://schemas.openxmlformats.org/spreadsheetml/2006/main" count="195" uniqueCount="81">
  <si>
    <t>1. tuur</t>
  </si>
  <si>
    <t>võistleja</t>
  </si>
  <si>
    <t>lend</t>
  </si>
  <si>
    <t>maand.</t>
  </si>
  <si>
    <t>kokku</t>
  </si>
  <si>
    <t>punktid</t>
  </si>
  <si>
    <t>1.</t>
  </si>
  <si>
    <t>2.</t>
  </si>
  <si>
    <t>3.</t>
  </si>
  <si>
    <t>4.</t>
  </si>
  <si>
    <t>5.</t>
  </si>
  <si>
    <t>6.</t>
  </si>
  <si>
    <t>koht</t>
  </si>
  <si>
    <t>2. tuur</t>
  </si>
  <si>
    <t>3. tuur</t>
  </si>
  <si>
    <t>4. tuur</t>
  </si>
  <si>
    <t>5. tuur</t>
  </si>
  <si>
    <t>6. tuur</t>
  </si>
  <si>
    <t>c</t>
  </si>
  <si>
    <t>P. Leomar</t>
  </si>
  <si>
    <t>A. Selgoja</t>
  </si>
  <si>
    <t>A-harjutus (6 min)</t>
  </si>
  <si>
    <t>B-harjutus (2 min)</t>
  </si>
  <si>
    <t>I</t>
  </si>
  <si>
    <t>II</t>
  </si>
  <si>
    <t>IV</t>
  </si>
  <si>
    <t>III</t>
  </si>
  <si>
    <t>koht noorte arvestuses</t>
  </si>
  <si>
    <t>Eesti Meistrivõistluste kokkuvõte 2009</t>
  </si>
  <si>
    <t>Võistleja</t>
  </si>
  <si>
    <t>Riidaja 24.05</t>
  </si>
  <si>
    <t>Hüüru 27.06</t>
  </si>
  <si>
    <t>Nurmsi 26.09.2009</t>
  </si>
  <si>
    <t>Punkte kokku</t>
  </si>
  <si>
    <t>Koht EMV arvestuses</t>
  </si>
  <si>
    <t>Priit Leomar</t>
  </si>
  <si>
    <t>Ants Selgoja</t>
  </si>
  <si>
    <t>Taavi Tikk</t>
  </si>
  <si>
    <t>J.Koppel</t>
  </si>
  <si>
    <t>Kristjan Nikolai</t>
  </si>
  <si>
    <t>Noorte arvestus</t>
  </si>
  <si>
    <t>K.Nikolai</t>
  </si>
  <si>
    <t>RC-2M EMV I etapp Riidaja 24.05.2009</t>
  </si>
  <si>
    <t>Sulgudes olev number näitab punkte noorte arvestuses!!!</t>
  </si>
  <si>
    <t>Arvesse lähevad kaks paremat tulemust kolmest!!!!</t>
  </si>
  <si>
    <t>Hüüru etapp  27.06. 2009  F2M koondtabel Stardid ja lõplik kohaarvestus</t>
  </si>
  <si>
    <t>Jrk</t>
  </si>
  <si>
    <t>võistleja nimi</t>
  </si>
  <si>
    <t>1 tuur 6m</t>
  </si>
  <si>
    <t>1 tuur 2m</t>
  </si>
  <si>
    <t xml:space="preserve">Kokku 1 </t>
  </si>
  <si>
    <t>2 tuur 6m</t>
  </si>
  <si>
    <t>2 tuur 2m</t>
  </si>
  <si>
    <t>Kokku 2</t>
  </si>
  <si>
    <t>3 tuur6m</t>
  </si>
  <si>
    <t>3 tuur 2m</t>
  </si>
  <si>
    <t>Kokku 3</t>
  </si>
  <si>
    <t>Juhan Koppel</t>
  </si>
  <si>
    <t>4 tuur6m</t>
  </si>
  <si>
    <t>4 tuur 2m</t>
  </si>
  <si>
    <t>Kokku 4</t>
  </si>
  <si>
    <t>5 tuur6m</t>
  </si>
  <si>
    <t>5 tuur 2m</t>
  </si>
  <si>
    <t>Kokku</t>
  </si>
  <si>
    <t>6 tuur6m</t>
  </si>
  <si>
    <t>6 tuur 2m</t>
  </si>
  <si>
    <t>Summa</t>
  </si>
  <si>
    <t>Koht</t>
  </si>
  <si>
    <t>Peakohtunik: Priit Laanesoo</t>
  </si>
  <si>
    <t>Punktid  EMV arvestuses</t>
  </si>
  <si>
    <t>Võistleja nimi</t>
  </si>
  <si>
    <t>Laur Kaasik</t>
  </si>
  <si>
    <t>4 tuur 6 m</t>
  </si>
  <si>
    <t>5 tuur 6m</t>
  </si>
  <si>
    <t>Kokku 5</t>
  </si>
  <si>
    <t>Punkte EMV arvestuses</t>
  </si>
  <si>
    <t>RC-2M Eesti meistrivõistluste kolmas etapp Nurmsi lennuväljal  26.09.2009</t>
  </si>
  <si>
    <t>462 (1000)</t>
  </si>
  <si>
    <t>446(965)</t>
  </si>
  <si>
    <t>V</t>
  </si>
  <si>
    <t>VI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</si>
</sst>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medium"/>
      <top style="medium"/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/>
      <bottom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n"/>
      <bottom style="thin"/>
    </border>
    <border>
      <left style="thick"/>
      <right style="thin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ck"/>
      <top style="medium"/>
      <bottom style="thin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164" fontId="45" fillId="0" borderId="0" xfId="0" applyNumberFormat="1" applyFont="1" applyFill="1" applyBorder="1" applyAlignment="1">
      <alignment horizontal="center" vertical="center"/>
    </xf>
    <xf numFmtId="2" fontId="4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NumberForma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164" fontId="26" fillId="0" borderId="10" xfId="0" applyNumberFormat="1" applyFont="1" applyFill="1" applyBorder="1" applyAlignment="1">
      <alignment horizontal="center" vertical="center"/>
    </xf>
    <xf numFmtId="2" fontId="26" fillId="0" borderId="15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6" xfId="0" applyNumberFormat="1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6" fillId="0" borderId="0" xfId="0" applyNumberFormat="1" applyFont="1" applyAlignment="1">
      <alignment/>
    </xf>
    <xf numFmtId="0" fontId="26" fillId="0" borderId="11" xfId="0" applyNumberFormat="1" applyFont="1" applyBorder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 vertical="center"/>
    </xf>
    <xf numFmtId="2" fontId="26" fillId="0" borderId="11" xfId="0" applyNumberFormat="1" applyFont="1" applyBorder="1" applyAlignment="1">
      <alignment horizontal="center"/>
    </xf>
    <xf numFmtId="2" fontId="26" fillId="34" borderId="11" xfId="0" applyNumberFormat="1" applyFont="1" applyFill="1" applyBorder="1" applyAlignment="1">
      <alignment horizontal="center" vertical="center"/>
    </xf>
    <xf numFmtId="2" fontId="26" fillId="34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26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1" xfId="0" applyNumberFormat="1" applyFill="1" applyBorder="1" applyAlignment="1">
      <alignment horizontal="center" vertical="center"/>
    </xf>
    <xf numFmtId="2" fontId="26" fillId="3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7" fillId="0" borderId="24" xfId="0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1" fontId="7" fillId="0" borderId="28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26" fillId="0" borderId="0" xfId="0" applyNumberFormat="1" applyFont="1" applyFill="1" applyAlignment="1">
      <alignment horizontal="center" vertical="center"/>
    </xf>
    <xf numFmtId="1" fontId="7" fillId="0" borderId="30" xfId="0" applyNumberFormat="1" applyFont="1" applyBorder="1" applyAlignment="1">
      <alignment horizontal="center"/>
    </xf>
    <xf numFmtId="1" fontId="7" fillId="0" borderId="31" xfId="0" applyNumberFormat="1" applyFont="1" applyBorder="1" applyAlignment="1" quotePrefix="1">
      <alignment horizontal="center"/>
    </xf>
    <xf numFmtId="1" fontId="7" fillId="0" borderId="32" xfId="0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8" fillId="0" borderId="24" xfId="0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1" fontId="8" fillId="0" borderId="24" xfId="0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1" fontId="5" fillId="0" borderId="24" xfId="0" applyNumberFormat="1" applyFont="1" applyBorder="1" applyAlignment="1">
      <alignment/>
    </xf>
    <xf numFmtId="1" fontId="9" fillId="35" borderId="24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9" xfId="0" applyFont="1" applyBorder="1" applyAlignment="1">
      <alignment/>
    </xf>
    <xf numFmtId="1" fontId="5" fillId="0" borderId="11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1" fontId="8" fillId="0" borderId="11" xfId="0" applyNumberFormat="1" applyFont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5" fillId="0" borderId="11" xfId="0" applyNumberFormat="1" applyFont="1" applyBorder="1" applyAlignment="1">
      <alignment/>
    </xf>
    <xf numFmtId="1" fontId="9" fillId="35" borderId="1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8" fillId="0" borderId="36" xfId="0" applyFont="1" applyBorder="1" applyAlignment="1">
      <alignment/>
    </xf>
    <xf numFmtId="1" fontId="5" fillId="0" borderId="37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6" borderId="13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7" borderId="12" xfId="0" applyFill="1" applyBorder="1" applyAlignment="1">
      <alignment horizontal="center" vertical="center"/>
    </xf>
    <xf numFmtId="0" fontId="0" fillId="37" borderId="41" xfId="0" applyFill="1" applyBorder="1" applyAlignment="1">
      <alignment horizontal="center" vertical="center"/>
    </xf>
    <xf numFmtId="0" fontId="0" fillId="37" borderId="38" xfId="0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" fontId="7" fillId="0" borderId="44" xfId="0" applyNumberFormat="1" applyFont="1" applyBorder="1" applyAlignment="1" quotePrefix="1">
      <alignment horizontal="center"/>
    </xf>
    <xf numFmtId="1" fontId="7" fillId="0" borderId="0" xfId="0" applyNumberFormat="1" applyFont="1" applyBorder="1" applyAlignment="1" quotePrefix="1">
      <alignment horizontal="center"/>
    </xf>
    <xf numFmtId="0" fontId="5" fillId="0" borderId="45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40" xfId="0" applyFont="1" applyBorder="1" applyAlignment="1">
      <alignment horizontal="center"/>
    </xf>
    <xf numFmtId="1" fontId="9" fillId="35" borderId="38" xfId="0" applyNumberFormat="1" applyFont="1" applyFill="1" applyBorder="1" applyAlignment="1">
      <alignment horizontal="center"/>
    </xf>
    <xf numFmtId="1" fontId="8" fillId="0" borderId="28" xfId="0" applyNumberFormat="1" applyFont="1" applyBorder="1" applyAlignment="1">
      <alignment horizontal="center"/>
    </xf>
    <xf numFmtId="1" fontId="9" fillId="35" borderId="28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5" fillId="0" borderId="5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5" fillId="0" borderId="17" xfId="0" applyFont="1" applyBorder="1" applyAlignment="1">
      <alignment/>
    </xf>
    <xf numFmtId="0" fontId="47" fillId="0" borderId="51" xfId="0" applyFont="1" applyFill="1" applyBorder="1" applyAlignment="1">
      <alignment horizontal="center"/>
    </xf>
    <xf numFmtId="0" fontId="45" fillId="0" borderId="24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25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7" xfId="0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5" xfId="0" applyBorder="1" applyAlignment="1">
      <alignment horizontal="center"/>
    </xf>
    <xf numFmtId="0" fontId="44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4" fillId="0" borderId="52" xfId="0" applyNumberFormat="1" applyFont="1" applyBorder="1" applyAlignment="1">
      <alignment horizontal="center"/>
    </xf>
    <xf numFmtId="0" fontId="26" fillId="0" borderId="28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11" xfId="0" applyNumberFormat="1" applyFont="1" applyBorder="1" applyAlignment="1" quotePrefix="1">
      <alignment horizontal="center"/>
    </xf>
    <xf numFmtId="0" fontId="7" fillId="0" borderId="3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53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9" fillId="0" borderId="54" xfId="0" applyFont="1" applyBorder="1" applyAlignment="1">
      <alignment horizontal="center"/>
    </xf>
    <xf numFmtId="0" fontId="0" fillId="0" borderId="5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B56"/>
  <sheetViews>
    <sheetView zoomScalePageLayoutView="0" workbookViewId="0" topLeftCell="A11">
      <selection activeCell="Q26" sqref="Q26"/>
    </sheetView>
  </sheetViews>
  <sheetFormatPr defaultColWidth="9.140625" defaultRowHeight="15"/>
  <cols>
    <col min="15" max="15" width="9.00390625" style="1" customWidth="1"/>
    <col min="16" max="16" width="9.00390625" style="0" customWidth="1"/>
    <col min="17" max="17" width="9.00390625" style="1" customWidth="1"/>
    <col min="18" max="18" width="9.00390625" style="0" customWidth="1"/>
    <col min="19" max="19" width="9.00390625" style="1" customWidth="1"/>
    <col min="20" max="20" width="9.00390625" style="0" customWidth="1"/>
    <col min="21" max="21" width="9.00390625" style="1" customWidth="1"/>
    <col min="22" max="22" width="9.00390625" style="0" customWidth="1"/>
    <col min="23" max="23" width="9.00390625" style="1" customWidth="1"/>
    <col min="24" max="24" width="9.00390625" style="0" customWidth="1"/>
    <col min="25" max="25" width="9.00390625" style="1" customWidth="1"/>
    <col min="26" max="26" width="9.00390625" style="0" customWidth="1"/>
  </cols>
  <sheetData>
    <row r="3" spans="13:23" ht="15">
      <c r="M3" s="13"/>
      <c r="N3" s="13"/>
      <c r="O3" s="13"/>
      <c r="P3" s="13"/>
      <c r="Q3" s="13"/>
      <c r="R3" s="13"/>
      <c r="S3" s="13"/>
      <c r="T3" s="13"/>
      <c r="U3" s="13"/>
      <c r="V3" s="12"/>
      <c r="W3" s="12"/>
    </row>
    <row r="4" spans="13:23" ht="15">
      <c r="M4" s="13"/>
      <c r="N4" s="13"/>
      <c r="O4" s="13"/>
      <c r="P4" s="13"/>
      <c r="Q4" s="13"/>
      <c r="R4" s="13"/>
      <c r="S4" s="13"/>
      <c r="T4" s="13"/>
      <c r="U4" s="13"/>
      <c r="V4" s="14"/>
      <c r="W4" s="14"/>
    </row>
    <row r="5" spans="2:28" ht="21">
      <c r="B5" s="18"/>
      <c r="C5" s="116" t="s">
        <v>21</v>
      </c>
      <c r="D5" s="116"/>
      <c r="E5" s="116"/>
      <c r="F5" s="116"/>
      <c r="G5" s="116"/>
      <c r="H5" s="19"/>
      <c r="I5" s="116" t="s">
        <v>22</v>
      </c>
      <c r="J5" s="116"/>
      <c r="K5" s="116"/>
      <c r="L5" s="117"/>
      <c r="M5" s="13"/>
      <c r="N5" s="114" t="s">
        <v>42</v>
      </c>
      <c r="O5" s="115"/>
      <c r="P5" s="115"/>
      <c r="Q5" s="115"/>
      <c r="R5" s="115"/>
      <c r="S5" s="115"/>
      <c r="T5" s="115"/>
      <c r="U5" s="115"/>
      <c r="V5" s="115"/>
      <c r="W5" s="6"/>
      <c r="X5" s="43"/>
      <c r="Y5" s="43"/>
      <c r="Z5" s="43"/>
      <c r="AA5" s="43"/>
      <c r="AB5" s="43"/>
    </row>
    <row r="6" spans="2:28" ht="15">
      <c r="B6" s="119" t="s">
        <v>0</v>
      </c>
      <c r="C6" s="7" t="s">
        <v>1</v>
      </c>
      <c r="D6" s="7" t="s">
        <v>2</v>
      </c>
      <c r="E6" s="7" t="s">
        <v>3</v>
      </c>
      <c r="F6" s="8" t="s">
        <v>4</v>
      </c>
      <c r="G6" s="8" t="s">
        <v>5</v>
      </c>
      <c r="H6" s="4"/>
      <c r="I6" s="7" t="s">
        <v>2</v>
      </c>
      <c r="J6" s="7" t="s">
        <v>3</v>
      </c>
      <c r="K6" s="8" t="s">
        <v>4</v>
      </c>
      <c r="L6" s="20" t="s">
        <v>5</v>
      </c>
      <c r="M6" s="13"/>
      <c r="N6" s="37" t="s">
        <v>1</v>
      </c>
      <c r="O6" s="48" t="s">
        <v>6</v>
      </c>
      <c r="P6" s="48" t="s">
        <v>7</v>
      </c>
      <c r="Q6" s="48" t="s">
        <v>8</v>
      </c>
      <c r="R6" s="48" t="s">
        <v>9</v>
      </c>
      <c r="S6" s="48" t="s">
        <v>10</v>
      </c>
      <c r="T6" s="48" t="s">
        <v>11</v>
      </c>
      <c r="U6" s="49" t="s">
        <v>4</v>
      </c>
      <c r="V6" s="49" t="s">
        <v>12</v>
      </c>
      <c r="W6" s="37" t="s">
        <v>27</v>
      </c>
      <c r="X6" s="52"/>
      <c r="Y6" s="47"/>
      <c r="Z6" s="47"/>
      <c r="AA6" s="43"/>
      <c r="AB6" s="43"/>
    </row>
    <row r="7" spans="2:28" ht="15">
      <c r="B7" s="119"/>
      <c r="C7" s="4" t="s">
        <v>19</v>
      </c>
      <c r="D7" s="4">
        <v>323</v>
      </c>
      <c r="E7" s="4">
        <v>0</v>
      </c>
      <c r="F7" s="4">
        <f>D7+E7</f>
        <v>323</v>
      </c>
      <c r="G7" s="5">
        <v>1000</v>
      </c>
      <c r="H7" s="4"/>
      <c r="I7" s="4">
        <v>105</v>
      </c>
      <c r="J7" s="16">
        <v>30</v>
      </c>
      <c r="K7" s="17">
        <f>SUM(I7:J7)</f>
        <v>135</v>
      </c>
      <c r="L7" s="21">
        <f>K7/(K8/L8)</f>
        <v>741.7582417582418</v>
      </c>
      <c r="M7" s="13"/>
      <c r="N7" s="35" t="s">
        <v>19</v>
      </c>
      <c r="O7" s="41">
        <v>1741.7582417582416</v>
      </c>
      <c r="P7" s="39">
        <v>2000</v>
      </c>
      <c r="Q7" s="39">
        <v>2000</v>
      </c>
      <c r="R7" s="39">
        <v>2000</v>
      </c>
      <c r="S7" s="39">
        <v>2000</v>
      </c>
      <c r="T7" s="39">
        <v>2000</v>
      </c>
      <c r="U7" s="50">
        <v>10000</v>
      </c>
      <c r="V7" s="51" t="s">
        <v>23</v>
      </c>
      <c r="W7" s="10"/>
      <c r="X7" s="17"/>
      <c r="Y7" s="17"/>
      <c r="Z7" s="17"/>
      <c r="AA7" s="38"/>
      <c r="AB7" s="38"/>
    </row>
    <row r="8" spans="2:28" ht="15">
      <c r="B8" s="119"/>
      <c r="C8" s="4" t="s">
        <v>20</v>
      </c>
      <c r="D8" s="4">
        <v>311</v>
      </c>
      <c r="E8" s="4">
        <v>12</v>
      </c>
      <c r="F8" s="4">
        <f>D8+E8</f>
        <v>323</v>
      </c>
      <c r="G8" s="5">
        <v>1000</v>
      </c>
      <c r="H8" s="4"/>
      <c r="I8" s="4">
        <v>87</v>
      </c>
      <c r="J8" s="16">
        <v>95</v>
      </c>
      <c r="K8" s="17">
        <f>SUM(I8:J8)</f>
        <v>182</v>
      </c>
      <c r="L8" s="21">
        <v>1000</v>
      </c>
      <c r="M8" s="13"/>
      <c r="N8" s="35" t="s">
        <v>20</v>
      </c>
      <c r="O8" s="39">
        <v>2000</v>
      </c>
      <c r="P8" s="39">
        <v>1355.3272697742407</v>
      </c>
      <c r="Q8" s="39">
        <v>1096.8660968660968</v>
      </c>
      <c r="R8" s="41">
        <v>548.7179487179487</v>
      </c>
      <c r="S8" s="39">
        <v>1248.367198838897</v>
      </c>
      <c r="T8" s="40">
        <v>1452.2144522144522</v>
      </c>
      <c r="U8" s="50">
        <v>7152.775017693686</v>
      </c>
      <c r="V8" s="51" t="s">
        <v>24</v>
      </c>
      <c r="W8" s="10"/>
      <c r="X8" s="44"/>
      <c r="Y8" s="44"/>
      <c r="Z8" s="44"/>
      <c r="AA8" s="45"/>
      <c r="AB8" s="46"/>
    </row>
    <row r="9" spans="2:28" ht="15">
      <c r="B9" s="119"/>
      <c r="C9" s="4" t="s">
        <v>41</v>
      </c>
      <c r="D9" s="4">
        <v>132</v>
      </c>
      <c r="E9" s="4">
        <v>0</v>
      </c>
      <c r="F9" s="4">
        <f>D9+E9</f>
        <v>132</v>
      </c>
      <c r="G9" s="5">
        <f>F9/(F7/1000)</f>
        <v>408.66873065015477</v>
      </c>
      <c r="H9" s="4"/>
      <c r="I9" s="4">
        <v>117</v>
      </c>
      <c r="J9" s="16">
        <v>0</v>
      </c>
      <c r="K9" s="17">
        <f>SUM(I9:J9)</f>
        <v>117</v>
      </c>
      <c r="L9" s="21">
        <f>K9/(K8/1000)</f>
        <v>642.8571428571429</v>
      </c>
      <c r="M9" s="15"/>
      <c r="N9" s="35" t="s">
        <v>41</v>
      </c>
      <c r="O9" s="39">
        <v>1051.5258735072975</v>
      </c>
      <c r="P9" s="39">
        <v>739.6323967300092</v>
      </c>
      <c r="Q9" s="39">
        <v>755.2414347286142</v>
      </c>
      <c r="R9" s="39">
        <v>1259.676264145538</v>
      </c>
      <c r="S9" s="41">
        <v>453.25350749879055</v>
      </c>
      <c r="T9" s="40">
        <v>654.7276750322435</v>
      </c>
      <c r="U9" s="50">
        <v>4460.8036441437025</v>
      </c>
      <c r="V9" s="51" t="s">
        <v>25</v>
      </c>
      <c r="W9" s="10" t="s">
        <v>24</v>
      </c>
      <c r="X9" s="44"/>
      <c r="Y9" s="44"/>
      <c r="Z9" s="44"/>
      <c r="AA9" s="45"/>
      <c r="AB9" s="46"/>
    </row>
    <row r="10" spans="2:28" ht="15">
      <c r="B10" s="120"/>
      <c r="C10" s="22" t="s">
        <v>38</v>
      </c>
      <c r="D10" s="22">
        <v>115</v>
      </c>
      <c r="E10" s="22">
        <v>0</v>
      </c>
      <c r="F10" s="22">
        <f>D10+E10</f>
        <v>115</v>
      </c>
      <c r="G10" s="23">
        <f>F10/(F8/1000)</f>
        <v>356.0371517027864</v>
      </c>
      <c r="H10" s="22"/>
      <c r="I10" s="9">
        <v>91</v>
      </c>
      <c r="J10" s="24">
        <v>0</v>
      </c>
      <c r="K10" s="25">
        <f>SUM(I10:J10)</f>
        <v>91</v>
      </c>
      <c r="L10" s="26">
        <f>K10/(K8/1000)</f>
        <v>500</v>
      </c>
      <c r="M10" s="6"/>
      <c r="N10" s="35" t="s">
        <v>38</v>
      </c>
      <c r="O10" s="39">
        <v>856.0371517027863</v>
      </c>
      <c r="P10" s="39">
        <v>976.2600833739375</v>
      </c>
      <c r="Q10" s="39">
        <v>600.9204470742932</v>
      </c>
      <c r="R10" s="39">
        <v>686.8786706775534</v>
      </c>
      <c r="S10" s="39">
        <v>1502.751572327044</v>
      </c>
      <c r="T10" s="42">
        <v>501.81628861831905</v>
      </c>
      <c r="U10" s="50">
        <v>4622.847925155615</v>
      </c>
      <c r="V10" s="51" t="s">
        <v>26</v>
      </c>
      <c r="W10" s="10" t="s">
        <v>23</v>
      </c>
      <c r="X10" s="44"/>
      <c r="Y10" s="44"/>
      <c r="Z10" s="44"/>
      <c r="AA10" s="45"/>
      <c r="AB10" s="46"/>
    </row>
    <row r="11" spans="2:28" ht="15">
      <c r="B11" s="6"/>
      <c r="C11" s="2"/>
      <c r="D11" s="2"/>
      <c r="E11" s="2"/>
      <c r="F11" s="2"/>
      <c r="G11" s="3"/>
      <c r="H11" s="6"/>
      <c r="I11" s="6"/>
      <c r="J11" s="12"/>
      <c r="K11" s="17"/>
      <c r="L11" s="13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44"/>
      <c r="Y11" s="44"/>
      <c r="Z11" s="44"/>
      <c r="AA11" s="45"/>
      <c r="AB11" s="46"/>
    </row>
    <row r="12" spans="2:27" ht="15">
      <c r="B12" s="6"/>
      <c r="C12" s="2"/>
      <c r="D12" s="2"/>
      <c r="E12" s="2"/>
      <c r="F12" s="2"/>
      <c r="G12" s="3"/>
      <c r="H12" s="6"/>
      <c r="I12" s="6"/>
      <c r="J12" s="12"/>
      <c r="K12" s="13"/>
      <c r="L12" s="13"/>
      <c r="M12" s="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4"/>
      <c r="Y12" s="34"/>
      <c r="Z12" s="34"/>
      <c r="AA12" s="34"/>
    </row>
    <row r="13" spans="2:27" ht="15">
      <c r="B13" s="6"/>
      <c r="C13" s="2"/>
      <c r="D13" s="2"/>
      <c r="E13" s="2"/>
      <c r="F13" s="2"/>
      <c r="G13" s="6"/>
      <c r="H13" s="6"/>
      <c r="I13" s="6"/>
      <c r="J13" s="15"/>
      <c r="K13" s="15"/>
      <c r="L13" s="15"/>
      <c r="M13" s="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4"/>
      <c r="Y13" s="34"/>
      <c r="Z13" s="34"/>
      <c r="AA13" s="34"/>
    </row>
    <row r="14" spans="2:25" ht="15">
      <c r="B14" s="6"/>
      <c r="C14" s="2"/>
      <c r="D14" s="2"/>
      <c r="E14" s="2"/>
      <c r="F14" s="2"/>
      <c r="G14" s="6"/>
      <c r="H14" s="6"/>
      <c r="I14" s="6"/>
      <c r="J14" s="6"/>
      <c r="K14" s="6"/>
      <c r="L14" s="6"/>
      <c r="M14" s="6"/>
      <c r="O14"/>
      <c r="Q14"/>
      <c r="S14"/>
      <c r="U14"/>
      <c r="W14"/>
      <c r="Y14"/>
    </row>
    <row r="15" spans="2:25" ht="15">
      <c r="B15" s="118" t="s">
        <v>13</v>
      </c>
      <c r="C15" s="27" t="s">
        <v>1</v>
      </c>
      <c r="D15" s="27" t="s">
        <v>2</v>
      </c>
      <c r="E15" s="27" t="s">
        <v>3</v>
      </c>
      <c r="F15" s="28" t="s">
        <v>4</v>
      </c>
      <c r="G15" s="28" t="s">
        <v>5</v>
      </c>
      <c r="H15" s="29"/>
      <c r="I15" s="27" t="s">
        <v>2</v>
      </c>
      <c r="J15" s="27" t="s">
        <v>3</v>
      </c>
      <c r="K15" s="28" t="s">
        <v>4</v>
      </c>
      <c r="L15" s="30" t="s">
        <v>5</v>
      </c>
      <c r="M15" s="6"/>
      <c r="O15"/>
      <c r="Q15"/>
      <c r="S15"/>
      <c r="T15" s="1"/>
      <c r="U15"/>
      <c r="W15"/>
      <c r="Y15"/>
    </row>
    <row r="16" spans="2:25" ht="15">
      <c r="B16" s="119"/>
      <c r="C16" s="4" t="s">
        <v>19</v>
      </c>
      <c r="D16" s="4">
        <v>343</v>
      </c>
      <c r="E16" s="4">
        <v>50</v>
      </c>
      <c r="F16" s="4">
        <f>SUM(D16:E16)</f>
        <v>393</v>
      </c>
      <c r="G16" s="5">
        <v>1000</v>
      </c>
      <c r="H16" s="11"/>
      <c r="I16" s="11">
        <v>113</v>
      </c>
      <c r="J16" s="11">
        <v>75</v>
      </c>
      <c r="K16" s="11">
        <f>SUM(I16:J16)</f>
        <v>188</v>
      </c>
      <c r="L16" s="31">
        <v>1000</v>
      </c>
      <c r="M16" s="6"/>
      <c r="O16"/>
      <c r="Q16"/>
      <c r="S16"/>
      <c r="T16" s="1"/>
      <c r="U16"/>
      <c r="W16"/>
      <c r="Y16"/>
    </row>
    <row r="17" spans="2:25" ht="15">
      <c r="B17" s="119"/>
      <c r="C17" s="4" t="s">
        <v>20</v>
      </c>
      <c r="D17" s="4">
        <v>106</v>
      </c>
      <c r="E17" s="4">
        <v>65</v>
      </c>
      <c r="F17" s="4">
        <f>SUM(D17:E17)</f>
        <v>171</v>
      </c>
      <c r="G17" s="5">
        <f>F17/(F16/1000)</f>
        <v>435.1145038167939</v>
      </c>
      <c r="H17" s="11"/>
      <c r="I17" s="11">
        <v>103</v>
      </c>
      <c r="J17" s="11">
        <v>70</v>
      </c>
      <c r="K17" s="11">
        <f>SUM(I17:J17)</f>
        <v>173</v>
      </c>
      <c r="L17" s="31">
        <f>K17/(K16/1000)</f>
        <v>920.2127659574468</v>
      </c>
      <c r="M17" s="6"/>
      <c r="O17"/>
      <c r="Q17"/>
      <c r="S17"/>
      <c r="T17" s="1"/>
      <c r="U17"/>
      <c r="W17"/>
      <c r="Y17"/>
    </row>
    <row r="18" spans="2:25" ht="15">
      <c r="B18" s="119"/>
      <c r="C18" s="4" t="s">
        <v>41</v>
      </c>
      <c r="D18" s="4">
        <v>67</v>
      </c>
      <c r="E18" s="4">
        <v>0</v>
      </c>
      <c r="F18" s="4">
        <f>SUM(D18:E18)</f>
        <v>67</v>
      </c>
      <c r="G18" s="5">
        <f>F18/(F16/1000)</f>
        <v>170.48346055979644</v>
      </c>
      <c r="H18" s="11"/>
      <c r="I18" s="11">
        <v>107</v>
      </c>
      <c r="J18" s="11">
        <v>0</v>
      </c>
      <c r="K18" s="11">
        <f>SUM(I18:J18)</f>
        <v>107</v>
      </c>
      <c r="L18" s="31">
        <f>K18/(K16/1000)</f>
        <v>569.1489361702128</v>
      </c>
      <c r="M18" s="6"/>
      <c r="O18"/>
      <c r="Q18"/>
      <c r="S18"/>
      <c r="T18" s="1"/>
      <c r="U18"/>
      <c r="W18"/>
      <c r="Y18"/>
    </row>
    <row r="19" spans="2:25" ht="15">
      <c r="B19" s="120"/>
      <c r="C19" s="22" t="s">
        <v>38</v>
      </c>
      <c r="D19" s="22">
        <v>72</v>
      </c>
      <c r="E19" s="22">
        <v>65</v>
      </c>
      <c r="F19" s="22">
        <f>SUM(D19:E19)</f>
        <v>137</v>
      </c>
      <c r="G19" s="23">
        <f>F19/(F16/1000)</f>
        <v>348.6005089058524</v>
      </c>
      <c r="H19" s="9"/>
      <c r="I19" s="9">
        <v>53</v>
      </c>
      <c r="J19" s="9">
        <v>65</v>
      </c>
      <c r="K19" s="9">
        <f>SUM(I19:J19)</f>
        <v>118</v>
      </c>
      <c r="L19" s="32">
        <f>K19/(K16/1000)</f>
        <v>627.6595744680851</v>
      </c>
      <c r="M19" s="6"/>
      <c r="O19"/>
      <c r="Q19"/>
      <c r="S19"/>
      <c r="U19"/>
      <c r="W19"/>
      <c r="Y19"/>
    </row>
    <row r="20" spans="2:25" ht="15">
      <c r="B20" s="6"/>
      <c r="C20" s="2"/>
      <c r="D20" s="2"/>
      <c r="E20" s="6"/>
      <c r="F20" s="2"/>
      <c r="G20" s="3"/>
      <c r="H20" s="6"/>
      <c r="I20" s="6"/>
      <c r="J20" s="6"/>
      <c r="K20" s="6"/>
      <c r="L20" s="6"/>
      <c r="M20" s="6"/>
      <c r="O20"/>
      <c r="Q20"/>
      <c r="S20"/>
      <c r="U20"/>
      <c r="W20"/>
      <c r="X20" s="1"/>
      <c r="Y20"/>
    </row>
    <row r="21" spans="2:13" ht="15">
      <c r="B21" s="6"/>
      <c r="C21" s="2"/>
      <c r="D21" s="2"/>
      <c r="E21" s="2"/>
      <c r="F21" s="2"/>
      <c r="G21" s="3"/>
      <c r="H21" s="6"/>
      <c r="I21" s="6"/>
      <c r="J21" s="6"/>
      <c r="K21" s="6"/>
      <c r="L21" s="6"/>
      <c r="M21" s="6"/>
    </row>
    <row r="22" spans="2:13" ht="1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2:13" ht="1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2:13" ht="15">
      <c r="B24" s="118" t="s">
        <v>14</v>
      </c>
      <c r="C24" s="27" t="s">
        <v>1</v>
      </c>
      <c r="D24" s="27" t="s">
        <v>2</v>
      </c>
      <c r="E24" s="27" t="s">
        <v>3</v>
      </c>
      <c r="F24" s="28" t="s">
        <v>4</v>
      </c>
      <c r="G24" s="28" t="s">
        <v>5</v>
      </c>
      <c r="H24" s="29"/>
      <c r="I24" s="27" t="s">
        <v>2</v>
      </c>
      <c r="J24" s="27" t="s">
        <v>3</v>
      </c>
      <c r="K24" s="28" t="s">
        <v>4</v>
      </c>
      <c r="L24" s="30" t="s">
        <v>5</v>
      </c>
      <c r="M24" s="6"/>
    </row>
    <row r="25" spans="2:13" ht="15">
      <c r="B25" s="119"/>
      <c r="C25" s="4" t="s">
        <v>19</v>
      </c>
      <c r="D25" s="4">
        <v>67</v>
      </c>
      <c r="E25" s="4">
        <v>95</v>
      </c>
      <c r="F25" s="4">
        <f>SUM(D25:E25)</f>
        <v>162</v>
      </c>
      <c r="G25" s="5">
        <v>1000</v>
      </c>
      <c r="H25" s="11"/>
      <c r="I25" s="11">
        <v>114</v>
      </c>
      <c r="J25" s="11">
        <v>55</v>
      </c>
      <c r="K25" s="11">
        <f>SUM(I25:J25)</f>
        <v>169</v>
      </c>
      <c r="L25" s="31">
        <v>1000</v>
      </c>
      <c r="M25" s="6"/>
    </row>
    <row r="26" spans="2:13" ht="15">
      <c r="B26" s="119"/>
      <c r="C26" s="4" t="s">
        <v>20</v>
      </c>
      <c r="D26" s="4">
        <v>78</v>
      </c>
      <c r="E26" s="11">
        <v>0</v>
      </c>
      <c r="F26" s="4">
        <f>SUM(D26:E26)</f>
        <v>78</v>
      </c>
      <c r="G26" s="5">
        <f>F26/(F25/1000)</f>
        <v>481.48148148148147</v>
      </c>
      <c r="H26" s="11"/>
      <c r="I26" s="11">
        <v>74</v>
      </c>
      <c r="J26" s="11">
        <v>30</v>
      </c>
      <c r="K26" s="11">
        <f>SUM(I26:J26)</f>
        <v>104</v>
      </c>
      <c r="L26" s="31">
        <f>K26/(K25/1000)</f>
        <v>615.3846153846154</v>
      </c>
      <c r="M26" s="6"/>
    </row>
    <row r="27" spans="2:13" ht="15">
      <c r="B27" s="119"/>
      <c r="C27" s="4" t="s">
        <v>41</v>
      </c>
      <c r="D27" s="4">
        <v>61</v>
      </c>
      <c r="E27" s="4">
        <v>0</v>
      </c>
      <c r="F27" s="4">
        <f>SUM(D27:E27)</f>
        <v>61</v>
      </c>
      <c r="G27" s="5">
        <f>F27/(F25/1000)</f>
        <v>376.5432098765432</v>
      </c>
      <c r="H27" s="11"/>
      <c r="I27" s="11">
        <v>64</v>
      </c>
      <c r="J27" s="11">
        <v>0</v>
      </c>
      <c r="K27" s="11">
        <f>SUM(I27:J27)</f>
        <v>64</v>
      </c>
      <c r="L27" s="31">
        <f>K27/(K25/1000)</f>
        <v>378.698224852071</v>
      </c>
      <c r="M27" s="6"/>
    </row>
    <row r="28" spans="2:23" ht="15">
      <c r="B28" s="120"/>
      <c r="C28" s="22" t="s">
        <v>38</v>
      </c>
      <c r="D28" s="22">
        <v>36</v>
      </c>
      <c r="E28" s="22">
        <v>0</v>
      </c>
      <c r="F28" s="22">
        <f>SUM(D28:E28)</f>
        <v>36</v>
      </c>
      <c r="G28" s="23">
        <f>F28/(F25/1000)</f>
        <v>222.22222222222223</v>
      </c>
      <c r="H28" s="9"/>
      <c r="I28" s="9">
        <v>64</v>
      </c>
      <c r="J28" s="9">
        <v>0</v>
      </c>
      <c r="K28" s="9">
        <f>SUM(I28:J28)</f>
        <v>64</v>
      </c>
      <c r="L28" s="32">
        <f>K28/(K25/1000)</f>
        <v>378.698224852071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2:23" ht="15">
      <c r="B29" s="6"/>
      <c r="C29" s="2"/>
      <c r="D29" s="2"/>
      <c r="E29" s="2"/>
      <c r="F29" s="2"/>
      <c r="G29" s="3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2:23" ht="15">
      <c r="B30" s="6"/>
      <c r="C30" s="2"/>
      <c r="D30" s="2"/>
      <c r="E30" s="2"/>
      <c r="F30" s="2"/>
      <c r="G30" s="3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2:23" ht="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2:23" ht="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2:23" ht="15">
      <c r="B33" s="118" t="s">
        <v>15</v>
      </c>
      <c r="C33" s="27" t="s">
        <v>1</v>
      </c>
      <c r="D33" s="27" t="s">
        <v>2</v>
      </c>
      <c r="E33" s="27" t="s">
        <v>3</v>
      </c>
      <c r="F33" s="28" t="s">
        <v>4</v>
      </c>
      <c r="G33" s="28" t="s">
        <v>5</v>
      </c>
      <c r="H33" s="29"/>
      <c r="I33" s="27" t="s">
        <v>2</v>
      </c>
      <c r="J33" s="27" t="s">
        <v>3</v>
      </c>
      <c r="K33" s="28" t="s">
        <v>4</v>
      </c>
      <c r="L33" s="30" t="s">
        <v>5</v>
      </c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2:23" ht="15">
      <c r="B34" s="119"/>
      <c r="C34" s="4" t="s">
        <v>19</v>
      </c>
      <c r="D34" s="4">
        <v>358</v>
      </c>
      <c r="E34" s="11">
        <v>0</v>
      </c>
      <c r="F34" s="4">
        <f>SUM(D34:E34)</f>
        <v>358</v>
      </c>
      <c r="G34" s="5">
        <v>1000</v>
      </c>
      <c r="H34" s="11"/>
      <c r="I34" s="11">
        <v>105</v>
      </c>
      <c r="J34" s="11">
        <v>90</v>
      </c>
      <c r="K34" s="11">
        <f>SUM(I34:J34)</f>
        <v>195</v>
      </c>
      <c r="L34" s="31">
        <v>1000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2:23" ht="15">
      <c r="B35" s="119"/>
      <c r="C35" s="4" t="s">
        <v>20</v>
      </c>
      <c r="D35" s="4">
        <v>0</v>
      </c>
      <c r="E35" s="4">
        <v>0</v>
      </c>
      <c r="F35" s="4">
        <f>SUM(D35:E35)</f>
        <v>0</v>
      </c>
      <c r="G35" s="5">
        <v>0</v>
      </c>
      <c r="H35" s="11"/>
      <c r="I35" s="11">
        <v>107</v>
      </c>
      <c r="J35" s="11">
        <v>0</v>
      </c>
      <c r="K35" s="11">
        <f>SUM(I35:J35)</f>
        <v>107</v>
      </c>
      <c r="L35" s="31">
        <f>K35/(K34/1000)</f>
        <v>548.7179487179487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2:23" ht="15">
      <c r="B36" s="119"/>
      <c r="C36" s="4" t="s">
        <v>41</v>
      </c>
      <c r="D36" s="4">
        <v>163</v>
      </c>
      <c r="E36" s="4">
        <v>75</v>
      </c>
      <c r="F36" s="4">
        <f>SUM(D36:E36)</f>
        <v>238</v>
      </c>
      <c r="G36" s="5">
        <f>F36/(F34/1000)</f>
        <v>664.804469273743</v>
      </c>
      <c r="H36" s="11"/>
      <c r="I36" s="11">
        <v>116</v>
      </c>
      <c r="J36" s="11">
        <v>0</v>
      </c>
      <c r="K36" s="11">
        <f>SUM(I36:J36)</f>
        <v>116</v>
      </c>
      <c r="L36" s="31">
        <f>K36/(K34/1000)</f>
        <v>594.8717948717948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2:23" ht="15">
      <c r="B37" s="120"/>
      <c r="C37" s="22" t="s">
        <v>38</v>
      </c>
      <c r="D37" s="22">
        <v>77</v>
      </c>
      <c r="E37" s="22">
        <v>0</v>
      </c>
      <c r="F37" s="22">
        <f>SUM(D37:E37)</f>
        <v>77</v>
      </c>
      <c r="G37" s="23">
        <f>F37/(F34/1000)</f>
        <v>215.08379888268158</v>
      </c>
      <c r="H37" s="9"/>
      <c r="I37" s="9">
        <v>77</v>
      </c>
      <c r="J37" s="9">
        <v>15</v>
      </c>
      <c r="K37" s="9">
        <f>SUM(I37:J37)</f>
        <v>92</v>
      </c>
      <c r="L37" s="32">
        <f>K37/(K34/1000)</f>
        <v>471.79487179487177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2:23" ht="15">
      <c r="B38" s="6"/>
      <c r="C38" s="2"/>
      <c r="D38" s="2"/>
      <c r="E38" s="2"/>
      <c r="F38" s="2"/>
      <c r="G38" s="3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2:23" ht="15">
      <c r="B39" s="6"/>
      <c r="C39" s="2"/>
      <c r="D39" s="2"/>
      <c r="E39" s="2"/>
      <c r="F39" s="2"/>
      <c r="G39" s="3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2:23" ht="15">
      <c r="B40" s="6"/>
      <c r="C40" s="6"/>
      <c r="D40" s="2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2:23" ht="1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2:23" ht="15">
      <c r="B42" s="118" t="s">
        <v>16</v>
      </c>
      <c r="C42" s="27" t="s">
        <v>1</v>
      </c>
      <c r="D42" s="27" t="s">
        <v>2</v>
      </c>
      <c r="E42" s="27" t="s">
        <v>3</v>
      </c>
      <c r="F42" s="28" t="s">
        <v>4</v>
      </c>
      <c r="G42" s="28" t="s">
        <v>5</v>
      </c>
      <c r="H42" s="29"/>
      <c r="I42" s="27" t="s">
        <v>2</v>
      </c>
      <c r="J42" s="27" t="s">
        <v>3</v>
      </c>
      <c r="K42" s="28" t="s">
        <v>4</v>
      </c>
      <c r="L42" s="30" t="s">
        <v>5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2:23" ht="15">
      <c r="B43" s="119"/>
      <c r="C43" s="4" t="s">
        <v>19</v>
      </c>
      <c r="D43" s="4">
        <v>228</v>
      </c>
      <c r="E43" s="4">
        <v>90</v>
      </c>
      <c r="F43" s="4">
        <f>SUM(D43:E43)</f>
        <v>318</v>
      </c>
      <c r="G43" s="4">
        <v>1000</v>
      </c>
      <c r="H43" s="11"/>
      <c r="I43" s="11">
        <v>118</v>
      </c>
      <c r="J43" s="11">
        <v>90</v>
      </c>
      <c r="K43" s="11">
        <f>SUM(I43:J43)</f>
        <v>208</v>
      </c>
      <c r="L43" s="31">
        <v>1000</v>
      </c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2:23" ht="15">
      <c r="B44" s="119"/>
      <c r="C44" s="4" t="s">
        <v>20</v>
      </c>
      <c r="D44" s="4">
        <v>111</v>
      </c>
      <c r="E44" s="11">
        <v>75</v>
      </c>
      <c r="F44" s="4">
        <f>SUM(D44:E44)</f>
        <v>186</v>
      </c>
      <c r="G44" s="5">
        <f>F44/(F43/1000)</f>
        <v>584.9056603773585</v>
      </c>
      <c r="H44" s="11"/>
      <c r="I44" s="11">
        <v>48</v>
      </c>
      <c r="J44" s="11">
        <v>90</v>
      </c>
      <c r="K44" s="11">
        <f>SUM(I44:J44)</f>
        <v>138</v>
      </c>
      <c r="L44" s="31">
        <f>K44/(K43/1000)</f>
        <v>663.4615384615385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2:23" ht="15">
      <c r="B45" s="119"/>
      <c r="C45" s="4" t="s">
        <v>41</v>
      </c>
      <c r="D45" s="4">
        <v>31</v>
      </c>
      <c r="E45" s="4">
        <v>0</v>
      </c>
      <c r="F45" s="4">
        <f>SUM(D45:E45)</f>
        <v>31</v>
      </c>
      <c r="G45" s="5">
        <f>F45/(F43/1000)</f>
        <v>97.48427672955975</v>
      </c>
      <c r="H45" s="11"/>
      <c r="I45" s="11">
        <v>74</v>
      </c>
      <c r="J45" s="11">
        <v>0</v>
      </c>
      <c r="K45" s="11">
        <f>SUM(I45:J45)</f>
        <v>74</v>
      </c>
      <c r="L45" s="31">
        <f>K45/(K43/1000)</f>
        <v>355.7692307692308</v>
      </c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2:23" ht="15">
      <c r="B46" s="120"/>
      <c r="C46" s="22" t="s">
        <v>38</v>
      </c>
      <c r="D46" s="22">
        <v>299</v>
      </c>
      <c r="E46" s="22">
        <v>0</v>
      </c>
      <c r="F46" s="22">
        <f>SUM(D46:E46)</f>
        <v>299</v>
      </c>
      <c r="G46" s="23">
        <f>F46/(F43/1000)</f>
        <v>940.251572327044</v>
      </c>
      <c r="H46" s="9"/>
      <c r="I46" s="9">
        <v>117</v>
      </c>
      <c r="J46" s="9">
        <v>0</v>
      </c>
      <c r="K46" s="9">
        <f>SUM(I46:J46)</f>
        <v>117</v>
      </c>
      <c r="L46" s="32">
        <f>K46/(K43/1000)</f>
        <v>562.5</v>
      </c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2:23" ht="15">
      <c r="B47" s="6"/>
      <c r="C47" s="2"/>
      <c r="D47" s="2"/>
      <c r="E47" s="2"/>
      <c r="F47" s="2"/>
      <c r="G47" s="3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2:23" ht="15">
      <c r="B48" s="6"/>
      <c r="C48" s="2"/>
      <c r="D48" s="2"/>
      <c r="E48" s="2"/>
      <c r="F48" s="2"/>
      <c r="G48" s="3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2:23" ht="1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2:23" ht="1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2:23" ht="15">
      <c r="B51" s="118" t="s">
        <v>17</v>
      </c>
      <c r="C51" s="27" t="s">
        <v>1</v>
      </c>
      <c r="D51" s="27" t="s">
        <v>2</v>
      </c>
      <c r="E51" s="27" t="s">
        <v>3</v>
      </c>
      <c r="F51" s="28" t="s">
        <v>4</v>
      </c>
      <c r="G51" s="28" t="s">
        <v>5</v>
      </c>
      <c r="H51" s="29"/>
      <c r="I51" s="27" t="s">
        <v>2</v>
      </c>
      <c r="J51" s="27" t="s">
        <v>3</v>
      </c>
      <c r="K51" s="28" t="s">
        <v>4</v>
      </c>
      <c r="L51" s="30" t="s">
        <v>5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2:23" ht="15">
      <c r="B52" s="119"/>
      <c r="C52" s="4" t="s">
        <v>19</v>
      </c>
      <c r="D52" s="4">
        <v>354</v>
      </c>
      <c r="E52" s="4">
        <v>75</v>
      </c>
      <c r="F52" s="4">
        <f>SUM(D52:E52)</f>
        <v>429</v>
      </c>
      <c r="G52" s="4">
        <v>1000</v>
      </c>
      <c r="H52" s="11"/>
      <c r="I52" s="11">
        <v>102</v>
      </c>
      <c r="J52" s="11">
        <v>95</v>
      </c>
      <c r="K52" s="11">
        <f>SUM(I52:J52)</f>
        <v>197</v>
      </c>
      <c r="L52" s="33">
        <v>1000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2:23" ht="15">
      <c r="B53" s="119"/>
      <c r="C53" s="4" t="s">
        <v>20</v>
      </c>
      <c r="D53" s="4">
        <v>99</v>
      </c>
      <c r="E53" s="11">
        <v>95</v>
      </c>
      <c r="F53" s="4">
        <f>SUM(D53:E53)</f>
        <v>194</v>
      </c>
      <c r="G53" s="5">
        <f>F53/(F52/G52)</f>
        <v>452.2144522144522</v>
      </c>
      <c r="H53" s="11"/>
      <c r="I53" s="11">
        <v>102</v>
      </c>
      <c r="J53" s="11">
        <v>95</v>
      </c>
      <c r="K53" s="11">
        <f>SUM(I53:J53)</f>
        <v>197</v>
      </c>
      <c r="L53" s="33">
        <v>1000</v>
      </c>
      <c r="M53" s="6"/>
      <c r="N53" s="6"/>
      <c r="O53" s="6"/>
      <c r="P53" s="6"/>
      <c r="Q53" s="6"/>
      <c r="R53" s="6"/>
      <c r="S53" s="6"/>
      <c r="T53" s="6"/>
      <c r="U53" s="6"/>
      <c r="V53" s="6" t="s">
        <v>18</v>
      </c>
      <c r="W53" s="6"/>
    </row>
    <row r="54" spans="2:12" ht="15">
      <c r="B54" s="119"/>
      <c r="C54" s="4" t="s">
        <v>41</v>
      </c>
      <c r="D54" s="4">
        <v>74</v>
      </c>
      <c r="E54" s="4">
        <v>0</v>
      </c>
      <c r="F54" s="4">
        <f>SUM(D54:E54)</f>
        <v>74</v>
      </c>
      <c r="G54" s="5">
        <f>F54/(F52/G52)</f>
        <v>172.4941724941725</v>
      </c>
      <c r="H54" s="11"/>
      <c r="I54" s="11">
        <v>95</v>
      </c>
      <c r="J54" s="11">
        <v>0</v>
      </c>
      <c r="K54" s="11">
        <f>SUM(I54:J54)</f>
        <v>95</v>
      </c>
      <c r="L54" s="31">
        <f>K54/(K53/1000)</f>
        <v>482.23350253807104</v>
      </c>
    </row>
    <row r="55" spans="2:12" ht="15">
      <c r="B55" s="120"/>
      <c r="C55" s="22" t="s">
        <v>38</v>
      </c>
      <c r="D55" s="22">
        <v>28</v>
      </c>
      <c r="E55" s="22">
        <v>0</v>
      </c>
      <c r="F55" s="22">
        <f>SUM(D55:E55)</f>
        <v>28</v>
      </c>
      <c r="G55" s="23">
        <f>F55/(F52/G52)</f>
        <v>65.26806526806527</v>
      </c>
      <c r="H55" s="9"/>
      <c r="I55" s="9">
        <v>86</v>
      </c>
      <c r="J55" s="9">
        <v>0</v>
      </c>
      <c r="K55" s="9">
        <f>SUM(I55:J55)</f>
        <v>86</v>
      </c>
      <c r="L55" s="32">
        <f>K55/(K53/1000)</f>
        <v>436.5482233502538</v>
      </c>
    </row>
    <row r="56" spans="2:12" ht="15">
      <c r="B56" s="6"/>
      <c r="C56" s="2"/>
      <c r="D56" s="2"/>
      <c r="E56" s="2"/>
      <c r="F56" s="2"/>
      <c r="G56" s="3"/>
      <c r="H56" s="6"/>
      <c r="I56" s="6"/>
      <c r="J56" s="6"/>
      <c r="K56" s="6"/>
      <c r="L56" s="6"/>
    </row>
  </sheetData>
  <sheetProtection/>
  <mergeCells count="9">
    <mergeCell ref="N5:V5"/>
    <mergeCell ref="C5:G5"/>
    <mergeCell ref="I5:L5"/>
    <mergeCell ref="B51:B55"/>
    <mergeCell ref="B42:B46"/>
    <mergeCell ref="B33:B37"/>
    <mergeCell ref="B6:B10"/>
    <mergeCell ref="B15:B19"/>
    <mergeCell ref="B24:B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A4" sqref="A4:K7"/>
    </sheetView>
  </sheetViews>
  <sheetFormatPr defaultColWidth="9.140625" defaultRowHeight="15"/>
  <cols>
    <col min="2" max="2" width="14.8515625" style="0" customWidth="1"/>
    <col min="12" max="12" width="9.8515625" style="0" customWidth="1"/>
    <col min="13" max="13" width="24.140625" style="1" customWidth="1"/>
  </cols>
  <sheetData>
    <row r="1" spans="1:15" ht="15">
      <c r="A1" s="79"/>
      <c r="B1" s="79"/>
      <c r="C1" s="80"/>
      <c r="D1" s="80"/>
      <c r="E1" s="80"/>
      <c r="F1" s="80"/>
      <c r="G1" s="80"/>
      <c r="H1" s="81"/>
      <c r="I1" s="80"/>
      <c r="J1" s="80"/>
      <c r="K1" s="81"/>
      <c r="L1" s="81"/>
      <c r="M1" s="81"/>
      <c r="N1" s="81"/>
      <c r="O1" s="79"/>
    </row>
    <row r="2" spans="1:15" ht="15">
      <c r="A2" s="82" t="s">
        <v>45</v>
      </c>
      <c r="B2" s="79"/>
      <c r="C2" s="80"/>
      <c r="D2" s="80"/>
      <c r="E2" s="80"/>
      <c r="F2" s="80"/>
      <c r="G2" s="80"/>
      <c r="H2" s="81"/>
      <c r="I2" s="80"/>
      <c r="J2" s="80"/>
      <c r="K2" s="81"/>
      <c r="L2" s="81"/>
      <c r="M2" s="81"/>
      <c r="N2" s="81"/>
      <c r="O2" s="79"/>
    </row>
    <row r="3" spans="1:15" ht="15.75" thickBot="1">
      <c r="A3" s="79"/>
      <c r="B3" s="79"/>
      <c r="C3" s="80"/>
      <c r="D3" s="80"/>
      <c r="E3" s="80"/>
      <c r="F3" s="80"/>
      <c r="G3" s="80"/>
      <c r="H3" s="81"/>
      <c r="I3" s="80"/>
      <c r="J3" s="80"/>
      <c r="K3" s="81"/>
      <c r="L3" s="81"/>
      <c r="M3" s="81"/>
      <c r="N3" s="81"/>
      <c r="O3" s="79"/>
    </row>
    <row r="4" spans="1:15" ht="15.75" thickBot="1">
      <c r="A4" s="83" t="s">
        <v>46</v>
      </c>
      <c r="B4" s="84" t="s">
        <v>47</v>
      </c>
      <c r="C4" s="84" t="s">
        <v>48</v>
      </c>
      <c r="D4" s="84" t="s">
        <v>49</v>
      </c>
      <c r="E4" s="85" t="s">
        <v>50</v>
      </c>
      <c r="F4" s="84" t="s">
        <v>51</v>
      </c>
      <c r="G4" s="84" t="s">
        <v>52</v>
      </c>
      <c r="H4" s="85" t="s">
        <v>53</v>
      </c>
      <c r="I4" s="84" t="s">
        <v>54</v>
      </c>
      <c r="J4" s="84" t="s">
        <v>55</v>
      </c>
      <c r="K4" s="86" t="s">
        <v>56</v>
      </c>
      <c r="L4" s="87"/>
      <c r="M4" s="87"/>
      <c r="N4" s="87"/>
      <c r="O4" s="88"/>
    </row>
    <row r="5" spans="1:15" ht="15">
      <c r="A5" s="89">
        <v>1</v>
      </c>
      <c r="B5" s="90" t="s">
        <v>57</v>
      </c>
      <c r="C5" s="89">
        <v>1000</v>
      </c>
      <c r="D5" s="89">
        <v>1000</v>
      </c>
      <c r="E5" s="91">
        <f>SUM(C5:D5)</f>
        <v>2000</v>
      </c>
      <c r="F5" s="92">
        <v>748.3443708609271</v>
      </c>
      <c r="G5" s="92">
        <v>960.45197740113</v>
      </c>
      <c r="H5" s="93">
        <f>SUM(F5:G5)</f>
        <v>1708.796348262057</v>
      </c>
      <c r="I5" s="94">
        <v>1000</v>
      </c>
      <c r="J5" s="95">
        <v>618.6046511627907</v>
      </c>
      <c r="K5" s="96">
        <f>SUM(I5:J5)</f>
        <v>1618.6046511627906</v>
      </c>
      <c r="L5" s="97"/>
      <c r="M5" s="97"/>
      <c r="N5" s="97"/>
      <c r="O5" s="98"/>
    </row>
    <row r="6" spans="1:15" ht="15">
      <c r="A6" s="99">
        <v>2</v>
      </c>
      <c r="B6" s="100" t="s">
        <v>39</v>
      </c>
      <c r="C6" s="101">
        <v>900.7936507936508</v>
      </c>
      <c r="D6" s="101">
        <v>876.8472906403941</v>
      </c>
      <c r="E6" s="93">
        <f>SUM(C6:D6)</f>
        <v>1777.640941434045</v>
      </c>
      <c r="F6" s="101">
        <v>725.1655629139073</v>
      </c>
      <c r="G6" s="99">
        <v>1000</v>
      </c>
      <c r="H6" s="93">
        <f>SUM(F6:G6)</f>
        <v>1725.1655629139073</v>
      </c>
      <c r="I6" s="102">
        <v>604.31654676259</v>
      </c>
      <c r="J6" s="103">
        <v>1000</v>
      </c>
      <c r="K6" s="104">
        <f>SUM(I6:J6)</f>
        <v>1604.31654676259</v>
      </c>
      <c r="L6" s="87"/>
      <c r="M6" s="87"/>
      <c r="N6" s="97"/>
      <c r="O6" s="105"/>
    </row>
    <row r="7" spans="1:15" ht="15">
      <c r="A7" s="99">
        <v>3</v>
      </c>
      <c r="B7" s="103" t="s">
        <v>36</v>
      </c>
      <c r="C7" s="101">
        <v>984.1269841269841</v>
      </c>
      <c r="D7" s="101">
        <v>551.7241379310345</v>
      </c>
      <c r="E7" s="104">
        <f>SUM(C7:D7)</f>
        <v>1535.8511220580185</v>
      </c>
      <c r="F7" s="99">
        <v>1000</v>
      </c>
      <c r="G7" s="101">
        <v>960.45197740113</v>
      </c>
      <c r="H7" s="104">
        <f>SUM(F7:G7)</f>
        <v>1960.45197740113</v>
      </c>
      <c r="I7" s="101">
        <v>564.7482014388489</v>
      </c>
      <c r="J7" s="106">
        <v>906.9767441860465</v>
      </c>
      <c r="K7" s="107">
        <f>SUM(I7:J7)</f>
        <v>1471.7249456248956</v>
      </c>
      <c r="L7" s="87"/>
      <c r="M7" s="87"/>
      <c r="N7" s="97"/>
      <c r="O7" s="98"/>
    </row>
    <row r="8" spans="1:15" ht="15.75" thickBot="1">
      <c r="A8" s="87"/>
      <c r="B8" s="108"/>
      <c r="C8" s="97"/>
      <c r="D8" s="97"/>
      <c r="E8" s="98"/>
      <c r="F8" s="87"/>
      <c r="G8" s="97"/>
      <c r="H8" s="98"/>
      <c r="I8" s="97"/>
      <c r="J8" s="109"/>
      <c r="K8" s="105"/>
      <c r="L8" s="87"/>
      <c r="M8" s="87"/>
      <c r="N8" s="97"/>
      <c r="O8" s="98"/>
    </row>
    <row r="9" spans="1:15" ht="15.75" thickBot="1">
      <c r="A9" s="83" t="s">
        <v>46</v>
      </c>
      <c r="B9" s="84" t="s">
        <v>47</v>
      </c>
      <c r="C9" s="84" t="s">
        <v>58</v>
      </c>
      <c r="D9" s="84" t="s">
        <v>59</v>
      </c>
      <c r="E9" s="110" t="s">
        <v>60</v>
      </c>
      <c r="F9" s="84" t="s">
        <v>61</v>
      </c>
      <c r="G9" s="84" t="s">
        <v>62</v>
      </c>
      <c r="H9" s="85" t="s">
        <v>63</v>
      </c>
      <c r="I9" s="84" t="s">
        <v>64</v>
      </c>
      <c r="J9" s="84" t="s">
        <v>65</v>
      </c>
      <c r="K9" s="85" t="s">
        <v>63</v>
      </c>
      <c r="L9" s="84" t="s">
        <v>66</v>
      </c>
      <c r="M9" s="113" t="s">
        <v>69</v>
      </c>
      <c r="N9" s="111" t="s">
        <v>67</v>
      </c>
      <c r="O9" s="98"/>
    </row>
    <row r="10" spans="1:15" ht="15">
      <c r="A10" s="89">
        <v>1</v>
      </c>
      <c r="B10" s="90" t="s">
        <v>57</v>
      </c>
      <c r="C10" s="92">
        <v>976.0191846522782</v>
      </c>
      <c r="D10" s="92">
        <v>957.1428571428571</v>
      </c>
      <c r="E10" s="93">
        <f>SUM(C10:D10)</f>
        <v>1933.1620417951353</v>
      </c>
      <c r="F10" s="92">
        <v>838.6075949367089</v>
      </c>
      <c r="G10" s="92">
        <v>1000</v>
      </c>
      <c r="H10" s="93">
        <f>SUM(F10:G10)</f>
        <v>1838.607594936709</v>
      </c>
      <c r="I10" s="92">
        <v>496.3235294117647</v>
      </c>
      <c r="J10" s="92">
        <v>1000</v>
      </c>
      <c r="K10" s="93">
        <f>SUM(I10:J10)</f>
        <v>1496.3235294117646</v>
      </c>
      <c r="L10" s="92">
        <v>8976.889514405666</v>
      </c>
      <c r="M10" s="92">
        <v>1000</v>
      </c>
      <c r="N10" s="112" t="s">
        <v>23</v>
      </c>
      <c r="O10" s="98"/>
    </row>
    <row r="11" spans="1:15" ht="15">
      <c r="A11" s="99">
        <v>2</v>
      </c>
      <c r="B11" s="100" t="s">
        <v>39</v>
      </c>
      <c r="C11" s="89">
        <v>0</v>
      </c>
      <c r="D11" s="92">
        <v>1000</v>
      </c>
      <c r="E11" s="96">
        <f>SUM(C11:D11)</f>
        <v>1000</v>
      </c>
      <c r="F11" s="92">
        <v>1000</v>
      </c>
      <c r="G11" s="92">
        <v>536.0824742268042</v>
      </c>
      <c r="H11" s="93">
        <f>SUM(F11:G11)</f>
        <v>1536.0824742268042</v>
      </c>
      <c r="I11" s="92">
        <v>459.55882352941177</v>
      </c>
      <c r="J11" s="92">
        <v>617.8010471204188</v>
      </c>
      <c r="K11" s="93">
        <f>SUM(I11:J11)</f>
        <v>1077.3598706498306</v>
      </c>
      <c r="L11" s="101">
        <v>7720.565395987177</v>
      </c>
      <c r="M11" s="101">
        <f>L11*M10/L10</f>
        <v>860.0490608241972</v>
      </c>
      <c r="N11" s="112" t="s">
        <v>26</v>
      </c>
      <c r="O11" s="98"/>
    </row>
    <row r="12" spans="1:15" ht="15">
      <c r="A12" s="99">
        <v>3</v>
      </c>
      <c r="B12" s="103" t="s">
        <v>36</v>
      </c>
      <c r="C12" s="99">
        <v>1000</v>
      </c>
      <c r="D12" s="101">
        <v>985.7142857142857</v>
      </c>
      <c r="E12" s="104">
        <f>SUM(C12:D12)</f>
        <v>1985.7142857142858</v>
      </c>
      <c r="F12" s="101">
        <v>765.8227848101266</v>
      </c>
      <c r="G12" s="101">
        <v>716.4948453608248</v>
      </c>
      <c r="H12" s="104">
        <f>SUM(F12:G12)</f>
        <v>1482.3176301709514</v>
      </c>
      <c r="I12" s="101">
        <v>1000</v>
      </c>
      <c r="J12" s="101">
        <v>623.0366492146596</v>
      </c>
      <c r="K12" s="104">
        <f>SUM(I12:J12)</f>
        <v>1623.0366492146595</v>
      </c>
      <c r="L12" s="101">
        <v>8587.371664559047</v>
      </c>
      <c r="M12" s="101">
        <f>L12*M11/L11</f>
        <v>956.6088176509759</v>
      </c>
      <c r="N12" s="112" t="s">
        <v>24</v>
      </c>
      <c r="O12" s="98"/>
    </row>
    <row r="13" spans="1:15" ht="15">
      <c r="A13" s="87"/>
      <c r="B13" s="108"/>
      <c r="C13" s="97"/>
      <c r="D13" s="97"/>
      <c r="E13" s="98"/>
      <c r="F13" s="87"/>
      <c r="G13" s="97"/>
      <c r="H13" s="98"/>
      <c r="I13" s="97"/>
      <c r="J13" s="109"/>
      <c r="K13" s="105"/>
      <c r="L13" s="87"/>
      <c r="M13" s="87"/>
      <c r="N13" s="97"/>
      <c r="O13" s="98"/>
    </row>
    <row r="14" spans="1:15" ht="15">
      <c r="A14" s="87"/>
      <c r="B14" s="108"/>
      <c r="C14" s="97"/>
      <c r="D14" s="97"/>
      <c r="E14" s="98"/>
      <c r="F14" s="87"/>
      <c r="G14" s="97"/>
      <c r="H14" s="98"/>
      <c r="I14" s="97"/>
      <c r="J14" s="109"/>
      <c r="K14" s="105"/>
      <c r="L14" s="87"/>
      <c r="M14" s="87"/>
      <c r="N14" s="97"/>
      <c r="O14" s="98"/>
    </row>
    <row r="15" spans="1:15" ht="15">
      <c r="A15" s="87"/>
      <c r="B15" s="108" t="s">
        <v>68</v>
      </c>
      <c r="C15" s="97"/>
      <c r="D15" s="97"/>
      <c r="E15" s="98"/>
      <c r="F15" s="87"/>
      <c r="G15" s="97"/>
      <c r="H15" s="98"/>
      <c r="I15" s="97"/>
      <c r="J15" s="109"/>
      <c r="K15" s="105"/>
      <c r="L15" s="87"/>
      <c r="M15" s="87"/>
      <c r="N15" s="97"/>
      <c r="O15" s="98"/>
    </row>
    <row r="16" spans="1:15" ht="15">
      <c r="A16" s="87"/>
      <c r="B16" s="108"/>
      <c r="C16" s="97"/>
      <c r="D16" s="97"/>
      <c r="E16" s="98"/>
      <c r="F16" s="87"/>
      <c r="G16" s="97"/>
      <c r="H16" s="98"/>
      <c r="I16" s="97"/>
      <c r="J16" s="109"/>
      <c r="K16" s="105"/>
      <c r="L16" s="87"/>
      <c r="M16" s="87"/>
      <c r="N16" s="97"/>
      <c r="O16" s="9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T6"/>
  <sheetViews>
    <sheetView zoomScalePageLayoutView="0" workbookViewId="0" topLeftCell="C1">
      <selection activeCell="H18" sqref="H18"/>
    </sheetView>
  </sheetViews>
  <sheetFormatPr defaultColWidth="9.140625" defaultRowHeight="15"/>
  <cols>
    <col min="3" max="3" width="13.8515625" style="0" customWidth="1"/>
    <col min="15" max="15" width="9.140625" style="147" customWidth="1"/>
    <col min="18" max="18" width="9.140625" style="147" customWidth="1"/>
    <col min="19" max="19" width="9.140625" style="55" customWidth="1"/>
    <col min="20" max="20" width="22.00390625" style="55" customWidth="1"/>
  </cols>
  <sheetData>
    <row r="1" ht="15">
      <c r="D1" s="161" t="s">
        <v>76</v>
      </c>
    </row>
    <row r="2" spans="13:20" ht="15.75" thickBot="1">
      <c r="M2" s="56"/>
      <c r="N2" s="56"/>
      <c r="O2" s="148"/>
      <c r="P2" s="56"/>
      <c r="Q2" s="56"/>
      <c r="R2" s="148"/>
      <c r="S2" s="153"/>
      <c r="T2" s="153"/>
    </row>
    <row r="3" spans="2:20" ht="15.75" thickBot="1">
      <c r="B3" s="83" t="s">
        <v>46</v>
      </c>
      <c r="C3" s="84" t="s">
        <v>70</v>
      </c>
      <c r="D3" s="84" t="s">
        <v>48</v>
      </c>
      <c r="E3" s="84" t="s">
        <v>49</v>
      </c>
      <c r="F3" s="85" t="s">
        <v>50</v>
      </c>
      <c r="G3" s="84" t="s">
        <v>51</v>
      </c>
      <c r="H3" s="84" t="s">
        <v>52</v>
      </c>
      <c r="I3" s="85" t="s">
        <v>53</v>
      </c>
      <c r="J3" s="84" t="s">
        <v>54</v>
      </c>
      <c r="K3" s="84" t="s">
        <v>55</v>
      </c>
      <c r="L3" s="140" t="s">
        <v>56</v>
      </c>
      <c r="M3" s="146" t="s">
        <v>72</v>
      </c>
      <c r="N3" s="146" t="s">
        <v>59</v>
      </c>
      <c r="O3" s="149" t="s">
        <v>60</v>
      </c>
      <c r="P3" s="146" t="s">
        <v>73</v>
      </c>
      <c r="Q3" s="146" t="s">
        <v>62</v>
      </c>
      <c r="R3" s="149" t="s">
        <v>74</v>
      </c>
      <c r="S3" s="154" t="s">
        <v>63</v>
      </c>
      <c r="T3" s="155" t="s">
        <v>75</v>
      </c>
    </row>
    <row r="4" spans="2:20" ht="15">
      <c r="B4" s="89">
        <v>1</v>
      </c>
      <c r="C4" s="90" t="s">
        <v>35</v>
      </c>
      <c r="D4" s="89">
        <v>927</v>
      </c>
      <c r="E4" s="89">
        <v>1000</v>
      </c>
      <c r="F4" s="91">
        <f>SUM(D4:E4)</f>
        <v>1927</v>
      </c>
      <c r="G4" s="92">
        <v>1000</v>
      </c>
      <c r="H4" s="92">
        <v>817</v>
      </c>
      <c r="I4" s="93">
        <f>SUM(G4:H4)</f>
        <v>1817</v>
      </c>
      <c r="J4" s="94">
        <v>1000</v>
      </c>
      <c r="K4" s="95">
        <v>903</v>
      </c>
      <c r="L4" s="141">
        <f>SUM(J4:K4)</f>
        <v>1903</v>
      </c>
      <c r="M4" s="145">
        <v>1000</v>
      </c>
      <c r="N4" s="145">
        <v>981</v>
      </c>
      <c r="O4" s="150">
        <f>M4+N4</f>
        <v>1981</v>
      </c>
      <c r="P4" s="145">
        <v>1000</v>
      </c>
      <c r="Q4" s="145">
        <v>483</v>
      </c>
      <c r="R4" s="152">
        <f>P4+Q4</f>
        <v>1483</v>
      </c>
      <c r="S4" s="156">
        <f>F4+I4+L4+O4+R4</f>
        <v>9111</v>
      </c>
      <c r="T4" s="157">
        <v>1000</v>
      </c>
    </row>
    <row r="5" spans="2:20" ht="15">
      <c r="B5" s="99">
        <v>2</v>
      </c>
      <c r="C5" s="100" t="s">
        <v>37</v>
      </c>
      <c r="D5" s="101">
        <v>1000</v>
      </c>
      <c r="E5" s="101">
        <v>990</v>
      </c>
      <c r="F5" s="93">
        <f>SUM(D5:E5)</f>
        <v>1990</v>
      </c>
      <c r="G5" s="101">
        <v>665</v>
      </c>
      <c r="H5" s="99">
        <v>1000</v>
      </c>
      <c r="I5" s="93">
        <f>SUM(G5:H5)</f>
        <v>1665</v>
      </c>
      <c r="J5" s="102">
        <v>621</v>
      </c>
      <c r="K5" s="103">
        <v>1000</v>
      </c>
      <c r="L5" s="142">
        <f>SUM(J5:K5)</f>
        <v>1621</v>
      </c>
      <c r="M5" s="144">
        <v>736</v>
      </c>
      <c r="N5" s="144">
        <v>1000</v>
      </c>
      <c r="O5" s="150">
        <f>M5+N5</f>
        <v>1736</v>
      </c>
      <c r="P5" s="144">
        <v>991</v>
      </c>
      <c r="Q5" s="144">
        <v>1000</v>
      </c>
      <c r="R5" s="151">
        <f>P5+Q5</f>
        <v>1991</v>
      </c>
      <c r="S5" s="158">
        <f>F5+I5+L5+O5+R5</f>
        <v>9003</v>
      </c>
      <c r="T5" s="159">
        <v>988</v>
      </c>
    </row>
    <row r="6" spans="2:20" ht="15">
      <c r="B6" s="99">
        <v>3</v>
      </c>
      <c r="C6" s="103" t="s">
        <v>71</v>
      </c>
      <c r="D6" s="101">
        <v>0</v>
      </c>
      <c r="E6" s="101">
        <v>0</v>
      </c>
      <c r="F6" s="104">
        <f>SUM(D6:E6)</f>
        <v>0</v>
      </c>
      <c r="G6" s="99">
        <v>0</v>
      </c>
      <c r="H6" s="101">
        <v>0</v>
      </c>
      <c r="I6" s="104">
        <f>SUM(G6:H6)</f>
        <v>0</v>
      </c>
      <c r="J6" s="101">
        <v>0</v>
      </c>
      <c r="K6" s="106">
        <v>0</v>
      </c>
      <c r="L6" s="143">
        <f>SUM(J6:K6)</f>
        <v>0</v>
      </c>
      <c r="M6" s="144">
        <v>0</v>
      </c>
      <c r="N6" s="144">
        <v>0</v>
      </c>
      <c r="O6" s="150">
        <f>M6+N6</f>
        <v>0</v>
      </c>
      <c r="P6" s="144">
        <v>0</v>
      </c>
      <c r="Q6" s="144">
        <v>0</v>
      </c>
      <c r="R6" s="151">
        <f>P6+Q6</f>
        <v>0</v>
      </c>
      <c r="S6" s="158">
        <f>F6+I6+L6+O6+R6</f>
        <v>0</v>
      </c>
      <c r="T6" s="160">
        <v>0</v>
      </c>
    </row>
  </sheetData>
  <sheetProtection/>
  <printOptions/>
  <pageMargins left="0.7" right="0.7" top="0.75" bottom="0.75" header="0.3" footer="0.3"/>
  <pageSetup horizontalDpi="360" verticalDpi="3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8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4" max="4" width="20.7109375" style="0" customWidth="1"/>
    <col min="5" max="5" width="20.7109375" style="168" customWidth="1"/>
    <col min="6" max="6" width="20.7109375" style="0" customWidth="1"/>
    <col min="7" max="7" width="25.140625" style="0" customWidth="1"/>
    <col min="8" max="9" width="20.7109375" style="0" customWidth="1"/>
  </cols>
  <sheetData>
    <row r="2" spans="2:9" ht="15">
      <c r="B2" s="1"/>
      <c r="C2" s="53"/>
      <c r="D2" s="54"/>
      <c r="E2" s="162"/>
      <c r="F2" s="1"/>
      <c r="G2" s="1"/>
      <c r="H2" s="1"/>
      <c r="I2" s="1"/>
    </row>
    <row r="3" spans="2:9" ht="20.25">
      <c r="B3" s="1"/>
      <c r="C3" s="135" t="s">
        <v>28</v>
      </c>
      <c r="D3" s="135"/>
      <c r="E3" s="135"/>
      <c r="F3" s="135"/>
      <c r="G3" s="1"/>
      <c r="H3" s="1"/>
      <c r="I3" s="1"/>
    </row>
    <row r="4" spans="2:9" ht="15.75" thickBot="1">
      <c r="B4" s="1"/>
      <c r="C4" s="53"/>
      <c r="D4" s="54"/>
      <c r="E4" s="162"/>
      <c r="F4" s="1"/>
      <c r="G4" s="1"/>
      <c r="H4" s="56"/>
      <c r="I4" s="56"/>
    </row>
    <row r="5" spans="2:9" ht="18.75" thickBot="1">
      <c r="B5" s="1"/>
      <c r="C5" s="136" t="s">
        <v>29</v>
      </c>
      <c r="D5" s="137"/>
      <c r="E5" s="163" t="s">
        <v>30</v>
      </c>
      <c r="F5" s="57" t="s">
        <v>31</v>
      </c>
      <c r="G5" s="58" t="s">
        <v>32</v>
      </c>
      <c r="H5" s="59" t="s">
        <v>33</v>
      </c>
      <c r="I5" s="78" t="s">
        <v>34</v>
      </c>
    </row>
    <row r="6" spans="2:9" ht="18.75" thickBot="1">
      <c r="B6" s="1"/>
      <c r="C6" s="138" t="s">
        <v>35</v>
      </c>
      <c r="D6" s="139"/>
      <c r="E6" s="164">
        <v>1000</v>
      </c>
      <c r="F6" s="65"/>
      <c r="G6" s="66">
        <v>1000</v>
      </c>
      <c r="H6" s="67">
        <f>E6+F6+G6</f>
        <v>2000</v>
      </c>
      <c r="I6" s="169" t="s">
        <v>23</v>
      </c>
    </row>
    <row r="7" spans="2:9" ht="18.75" thickBot="1">
      <c r="B7" s="1"/>
      <c r="C7" s="127" t="s">
        <v>36</v>
      </c>
      <c r="D7" s="128"/>
      <c r="E7" s="164">
        <v>715</v>
      </c>
      <c r="F7" s="68">
        <v>957</v>
      </c>
      <c r="G7" s="69"/>
      <c r="H7" s="67">
        <f>E7+F7+G7</f>
        <v>1672</v>
      </c>
      <c r="I7" s="60" t="s">
        <v>24</v>
      </c>
    </row>
    <row r="8" spans="2:9" ht="18.75" thickBot="1">
      <c r="B8" s="1"/>
      <c r="C8" s="127" t="s">
        <v>37</v>
      </c>
      <c r="D8" s="128"/>
      <c r="E8" s="165"/>
      <c r="F8" s="68"/>
      <c r="G8" s="69">
        <v>988</v>
      </c>
      <c r="H8" s="67">
        <f>E8+F8+G8</f>
        <v>988</v>
      </c>
      <c r="I8" s="60" t="s">
        <v>79</v>
      </c>
    </row>
    <row r="9" spans="2:9" ht="18.75" thickBot="1">
      <c r="B9" s="70"/>
      <c r="C9" s="127" t="s">
        <v>38</v>
      </c>
      <c r="D9" s="128"/>
      <c r="E9" s="164" t="s">
        <v>77</v>
      </c>
      <c r="F9" s="68">
        <v>1000</v>
      </c>
      <c r="G9" s="71"/>
      <c r="H9" s="67">
        <v>1462</v>
      </c>
      <c r="I9" s="60" t="s">
        <v>26</v>
      </c>
    </row>
    <row r="10" spans="2:9" ht="18.75" thickBot="1">
      <c r="B10" s="72"/>
      <c r="C10" s="134" t="s">
        <v>71</v>
      </c>
      <c r="D10" s="133"/>
      <c r="E10" s="73"/>
      <c r="F10" s="68"/>
      <c r="G10" s="74">
        <v>0</v>
      </c>
      <c r="H10" s="67">
        <v>0</v>
      </c>
      <c r="I10" s="61" t="s">
        <v>80</v>
      </c>
    </row>
    <row r="11" spans="2:9" ht="18.75" thickBot="1">
      <c r="B11" s="72"/>
      <c r="C11" s="125" t="s">
        <v>39</v>
      </c>
      <c r="D11" s="126"/>
      <c r="E11" s="164" t="s">
        <v>78</v>
      </c>
      <c r="F11" s="68">
        <v>860</v>
      </c>
      <c r="G11" s="71"/>
      <c r="H11" s="67">
        <f>F11+446</f>
        <v>1306</v>
      </c>
      <c r="I11" s="61" t="s">
        <v>25</v>
      </c>
    </row>
    <row r="12" spans="2:10" ht="16.5" thickBot="1">
      <c r="B12" s="72"/>
      <c r="C12" s="129" t="s">
        <v>40</v>
      </c>
      <c r="D12" s="130"/>
      <c r="E12" s="123"/>
      <c r="F12" s="124"/>
      <c r="G12" s="124"/>
      <c r="H12" s="124"/>
      <c r="I12" s="124"/>
      <c r="J12" s="172"/>
    </row>
    <row r="13" spans="2:9" ht="18.75" thickBot="1">
      <c r="B13" s="72"/>
      <c r="C13" s="131" t="s">
        <v>38</v>
      </c>
      <c r="D13" s="132"/>
      <c r="E13" s="166">
        <v>1000</v>
      </c>
      <c r="F13" s="68">
        <v>1000</v>
      </c>
      <c r="G13" s="71"/>
      <c r="H13" s="67">
        <v>2000</v>
      </c>
      <c r="I13" s="170" t="s">
        <v>23</v>
      </c>
    </row>
    <row r="14" spans="2:9" ht="15.75" thickBot="1">
      <c r="B14" s="1"/>
      <c r="C14" s="121" t="s">
        <v>39</v>
      </c>
      <c r="D14" s="122"/>
      <c r="E14" s="167">
        <v>965</v>
      </c>
      <c r="F14" s="75">
        <v>860</v>
      </c>
      <c r="G14" s="76"/>
      <c r="H14" s="77">
        <f>F14+E14</f>
        <v>1825</v>
      </c>
      <c r="I14" s="171" t="s">
        <v>24</v>
      </c>
    </row>
    <row r="15" spans="2:9" ht="15.75" thickTop="1">
      <c r="B15" s="1"/>
      <c r="C15" s="62"/>
      <c r="D15" s="63"/>
      <c r="E15" s="162"/>
      <c r="F15" s="1"/>
      <c r="G15" s="1"/>
      <c r="H15" s="64"/>
      <c r="I15" s="1"/>
    </row>
    <row r="16" spans="2:9" ht="15">
      <c r="B16" s="1"/>
      <c r="C16" s="53"/>
      <c r="D16" s="54"/>
      <c r="E16" s="162"/>
      <c r="F16" s="1"/>
      <c r="G16" s="1"/>
      <c r="H16" s="1"/>
      <c r="I16" s="1"/>
    </row>
    <row r="17" spans="2:9" ht="15">
      <c r="B17" s="1"/>
      <c r="C17" s="53"/>
      <c r="D17" s="54"/>
      <c r="E17" s="162" t="s">
        <v>43</v>
      </c>
      <c r="F17" s="1"/>
      <c r="G17" s="1"/>
      <c r="H17" s="1"/>
      <c r="I17" s="1"/>
    </row>
    <row r="18" spans="2:9" ht="15">
      <c r="B18" s="1"/>
      <c r="C18" s="53"/>
      <c r="D18" s="54"/>
      <c r="E18" s="162" t="s">
        <v>44</v>
      </c>
      <c r="F18" s="1"/>
      <c r="G18" s="1"/>
      <c r="H18" s="1"/>
      <c r="I18" s="1"/>
    </row>
  </sheetData>
  <sheetProtection/>
  <mergeCells count="12">
    <mergeCell ref="C9:D9"/>
    <mergeCell ref="C10:D10"/>
    <mergeCell ref="C3:F3"/>
    <mergeCell ref="C5:D5"/>
    <mergeCell ref="C6:D6"/>
    <mergeCell ref="C7:D7"/>
    <mergeCell ref="C8:D8"/>
    <mergeCell ref="C14:D14"/>
    <mergeCell ref="E12:I12"/>
    <mergeCell ref="C11:D11"/>
    <mergeCell ref="C12:D12"/>
    <mergeCell ref="C13:D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Pärtel</dc:creator>
  <cp:keywords/>
  <dc:description/>
  <cp:lastModifiedBy>Priit Leomar</cp:lastModifiedBy>
  <dcterms:created xsi:type="dcterms:W3CDTF">2009-07-03T22:14:03Z</dcterms:created>
  <dcterms:modified xsi:type="dcterms:W3CDTF">2009-11-13T08:23:27Z</dcterms:modified>
  <cp:category/>
  <cp:version/>
  <cp:contentType/>
  <cp:contentStatus/>
</cp:coreProperties>
</file>